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eblykinAN\Desktop\ДИЗО ПОДВЕДОМСТВЕННЫЕ\ПОДВЕДОМСТВЕННЫЕ\МОНИТОРИНГ ГУ\ПОКАЗАТЕЛИ ЭФФЕКТИВНОСТИ\РЕЙТИНГ\2020\"/>
    </mc:Choice>
  </mc:AlternateContent>
  <bookViews>
    <workbookView xWindow="120" yWindow="30" windowWidth="19095" windowHeight="12015"/>
  </bookViews>
  <sheets>
    <sheet name="2012-полн" sheetId="1" r:id="rId1"/>
  </sheets>
  <calcPr calcId="152511" refMode="R1C1"/>
</workbook>
</file>

<file path=xl/calcChain.xml><?xml version="1.0" encoding="utf-8"?>
<calcChain xmlns="http://schemas.openxmlformats.org/spreadsheetml/2006/main">
  <c r="F54" i="1" l="1"/>
  <c r="F53" i="1"/>
  <c r="G53" i="1" s="1"/>
  <c r="F52" i="1"/>
  <c r="G52" i="1" s="1"/>
  <c r="F51" i="1"/>
  <c r="G51" i="1" s="1"/>
  <c r="F50" i="1"/>
  <c r="G50" i="1" s="1"/>
  <c r="G62" i="1" l="1"/>
  <c r="F11" i="1"/>
  <c r="F14" i="1" l="1"/>
  <c r="F24" i="1" l="1"/>
  <c r="F25" i="1"/>
  <c r="F29" i="1" l="1"/>
  <c r="F15" i="1"/>
  <c r="F13" i="1"/>
  <c r="F12" i="1"/>
  <c r="F10" i="1"/>
  <c r="F9" i="1"/>
  <c r="F8" i="1"/>
  <c r="F7" i="1"/>
  <c r="F6" i="1"/>
  <c r="F30" i="1" l="1"/>
  <c r="F28" i="1"/>
  <c r="F27" i="1"/>
  <c r="G27" i="1" l="1"/>
  <c r="G40" i="1"/>
  <c r="F41" i="1"/>
  <c r="G41" i="1" s="1"/>
  <c r="L40" i="1"/>
  <c r="L39" i="1"/>
  <c r="G39" i="1"/>
  <c r="K27" i="1"/>
  <c r="J27" i="1"/>
  <c r="K26" i="1"/>
  <c r="J26" i="1"/>
  <c r="F26" i="1"/>
  <c r="G26" i="1" s="1"/>
  <c r="K25" i="1"/>
  <c r="J25" i="1"/>
  <c r="G25" i="1"/>
  <c r="K24" i="1"/>
  <c r="J24" i="1"/>
  <c r="G24" i="1"/>
  <c r="L10" i="1"/>
  <c r="L9" i="1"/>
  <c r="L8" i="1"/>
  <c r="L6" i="1"/>
  <c r="L27" i="1" l="1"/>
  <c r="L25" i="1"/>
  <c r="L26" i="1"/>
  <c r="L24" i="1"/>
  <c r="G48" i="1"/>
  <c r="G37" i="1"/>
</calcChain>
</file>

<file path=xl/sharedStrings.xml><?xml version="1.0" encoding="utf-8"?>
<sst xmlns="http://schemas.openxmlformats.org/spreadsheetml/2006/main" count="209" uniqueCount="65">
  <si>
    <t>№ п/п</t>
  </si>
  <si>
    <t>Наименование показателя</t>
  </si>
  <si>
    <t>Единица измерения</t>
  </si>
  <si>
    <t>% выполнения плана</t>
  </si>
  <si>
    <t>Рейтинги</t>
  </si>
  <si>
    <t xml:space="preserve">за 2011 год </t>
  </si>
  <si>
    <t>план</t>
  </si>
  <si>
    <t>факт</t>
  </si>
  <si>
    <t>Рейтинг по % исполнения плана</t>
  </si>
  <si>
    <t>Рейтинг по поступлениям неналоговых имущественных доходов в консолидированный бюджет</t>
  </si>
  <si>
    <t>тыс. руб.</t>
  </si>
  <si>
    <t>шт.</t>
  </si>
  <si>
    <t>Отсутствие просроченной кредиторской задолженности (государственного учреждения)</t>
  </si>
  <si>
    <t>руб.</t>
  </si>
  <si>
    <t>-</t>
  </si>
  <si>
    <t>_   / +</t>
  </si>
  <si>
    <t>ОГБУ ВО "Управление природных ресурсов"</t>
  </si>
  <si>
    <t>КУ ВО "Фонд государственного имущества"</t>
  </si>
  <si>
    <t>тыс.руб.</t>
  </si>
  <si>
    <t>%</t>
  </si>
  <si>
    <t>Количество земельных участков, предоставленных через торги</t>
  </si>
  <si>
    <t xml:space="preserve">Рейтинг по % исполнения плана </t>
  </si>
  <si>
    <t>КУ ВО"Управление по работе с областным имуществом"</t>
  </si>
  <si>
    <t>1.</t>
  </si>
  <si>
    <t>Поступление неналоговых имущественных доходов в консолидированный бюджет по соответствующим кодам бюджетной классификации (от оказания платных услуг)</t>
  </si>
  <si>
    <t>Представление интересов Воронежской области в акционерных обществах, акции которых находятся в собственности области (подготовка решений единственного акционера, участие в проведении заседаний советов директоров и т.д.)</t>
  </si>
  <si>
    <t>Предоставление информации (выписки) из реестра государственного имущества Воронежской области</t>
  </si>
  <si>
    <t>Подготовка документов для проведения торгов в отношении земельных участков сельскохозяйственного назначения</t>
  </si>
  <si>
    <t>Проведение претензионно-исковой работы по взысканию недоимки по арендной плате за имущество Воронежской области, об установлении требований кредитора, об устранении препятствий в распоряжении земельными участками, о признании права отсутствующим</t>
  </si>
  <si>
    <t>Подготовка квитанций-уведомлений арендаторам с информацией о текущей задолженности по арендным платежам, договорам найма, сроках оплаты, размере годовой арендной платы</t>
  </si>
  <si>
    <t>Техническое, программное и информационное сопровождение локально-вычислительной сети департамента имущественных и земельных отношений Воронежской области</t>
  </si>
  <si>
    <t>Подготовка проектов приказов: - о проведении плановых выездных проверок и внеплановых выездных и документарных проверок в отношении соискателей лицензий (лицензиатов) по выполнению лицензионных требований на осуществление розничной продажи алкогольной продукции и заготовки, хранения, переработки и реализации лома черных и цветных металлов; подготовка уведомлений о проведении плановых выездных проверок; подготовка проектов приказов о выдаче (продлении, переоформлении) лицензий; - о списании государственного имущества; - об утверждении границ охранных зон объектов газоснабжения и наложении ограничений (обременений на входящие в них земельные участки).</t>
  </si>
  <si>
    <t>отсутствие замечаний Департамента по целевому и эффективному использованию бюджетных средств учреждения</t>
  </si>
  <si>
    <t>3.</t>
  </si>
  <si>
    <t xml:space="preserve">отсутствие замечаний Департамента по использованию имущества, находящегося в оперативном управлении (безвозмездном пользовании) учреждения </t>
  </si>
  <si>
    <t>4.</t>
  </si>
  <si>
    <t>отсутствие в учреждении задержек по выплатам заработной платы за счет всех источников дохода</t>
  </si>
  <si>
    <t>5.</t>
  </si>
  <si>
    <t>отсутствие замечаний проверяющих органов по результатам проверок деятельности учреждения</t>
  </si>
  <si>
    <t>ИТОГО:</t>
  </si>
  <si>
    <t>Выполнение работ по землеустройству, оформление материалов межевания для постановки земельных участков на государственный кадастровый учет, заключение кадастровых инженеров, подготовка технических планов</t>
  </si>
  <si>
    <t>Топографо-геодезическая деятельность в отношении зданий, сооружений и земельных участков</t>
  </si>
  <si>
    <t>Подготовка схем расположения земельных участков на кадастровом плане территории и ситуационных планов земельных участков</t>
  </si>
  <si>
    <t>Регулирование рекламной деятельности -схемы расположения рекламных конструкций; -пакеты документов для принятия решения о демонтаже незаконно установленных рекламных конструкций;  -мониторинг законности размещения рекламных конструкций.</t>
  </si>
  <si>
    <t>Отсутствие просроченной кредиторской задолженности  (государственного учреждения)</t>
  </si>
  <si>
    <t>6.</t>
  </si>
  <si>
    <t>выполнение квоты по приему на работу инвалидов (в соответствии с законодательством Воронежской области)</t>
  </si>
  <si>
    <t>+</t>
  </si>
  <si>
    <t xml:space="preserve">Обеспечение проведения заседаний советов директоров акционерных обществ с долей права собственности Воронежской области по утверждению документов отчетности и планирования финансово – хозяйственной деятельности в соответствии с приказом департамента имущества области № 619 от  02.04.2014  «О принципах стратегического и оперативного планирования, организации системы контроля и оценки эффективности финансово – хозяйственной деятельности АО с долей собственности ВО» </t>
  </si>
  <si>
    <t>Мониторинг законности использования (эксплуатации) имущества и земельных участков, находящихся в собсвтенности Воронежской области.</t>
  </si>
  <si>
    <t>Информационное взаимодействие с федеральными органами осуществляющими ведение федеральных реестров и кадастров, с целью осуществления регистрационных действий с объектами недвижимости областного уровня собственности, в части получения результата в виде сведений ЕГРН</t>
  </si>
  <si>
    <t>Доля решений о включении/отказе о включении многодетных граждан в реестр, принятых в сокращенные сроки (менее 30 дней), к общему количеству поданных заявлений</t>
  </si>
  <si>
    <t xml:space="preserve">Оценка и рейтинг результатов деятельности государственных  учреждений, подведомственных департаменту имущественных и земельных отношений Воронежской области, за 4 квартал 2020 года    </t>
  </si>
  <si>
    <t>4 кв 2020 года</t>
  </si>
  <si>
    <t xml:space="preserve">   (в соответствии с методикой, утвержденной Приказом департамента от 28.02.2017 № 417  "О порядке осуществления  мониторинга результатов деятельности государственных  учреждений, подведомственных департаменту 
имущественных и земельных отношений Воронежской области" в редакции приказов от 26.02.2019 №429, от 07.11.2019 № 2864
от 05.12.2019 № 3123, 3151 от 30.12.2020)
</t>
  </si>
  <si>
    <t>Реализация права заключения договоров на установку и эксплуатацию рекламных конструкций согласно приказам Департамента</t>
  </si>
  <si>
    <t xml:space="preserve">Обеспечение сохранности отчетов и иных документов, формируемых в ходе определения кадастровой стоимости, а также копий документов и материалов, которые использовались при определении кадастровой стоимости (количество (доля) объектов недвижимости, в отношении которых хранится информация, электронный вид) </t>
  </si>
  <si>
    <t>Соблюдение срока представления в случаях, предусмотренных законодательством Российской Федерации, копий хранящихся отчетов и документов, сформированных в ходе определения кадастровой стоимости, а также документов и материалов, которые использовались при определении кадастровой стоимости, правоохранительным, судебным и иным уполномоченным государственным органам по их требованию (количество объектов недвижимости, в отношении которых предоставлены копии хранящихся документов, электронный вид)</t>
  </si>
  <si>
    <t>Количество объектов недвижимости, в отношении которых осуществлены сбор, обработка, систематизация и накопление информации, необходимой для определения кадастровой стоимости, в том числе о данных рынка недвижимости, а также информации, использованной при проведении государственной кадастровой оценки и формируемой в результате ее проведения (бумажный вид, электронный вид)</t>
  </si>
  <si>
    <t>Реализация нормативно предусмотренных этапов процедуры государственной кадастровой оценки объектов недвижимости, в отношении которых принято решение о проведении государственной кадастровой оценки в соответствующем году</t>
  </si>
  <si>
    <t>Количество (доля) вновь учтенных объектов недвижимости, ранее учтенных объектов недвижимости в случае внесения в Единый государственный реестр недвижимости сведений о них и объектов недвижимости, в сведения ЕГРН о которых внесены изменения, по которым проведена работа по определению кадастровой стоимости, от объема, предусмотренного государственным заданием на соответствующий финансовый год</t>
  </si>
  <si>
    <t>Отсутствие вступивших в законную силу решений судов по административным, уголовным делам о незаконных действиях (бездействии) руководителя, иных работников учреждения или взыскании денежных средств</t>
  </si>
  <si>
    <t>ед.</t>
  </si>
  <si>
    <t xml:space="preserve">Отсутствие просроченной кредиторской задолженности </t>
  </si>
  <si>
    <t>ГБУ ВО «ЦГКО ВО»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</si>
</sst>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i/>
      <u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4" borderId="0" applyNumberFormat="0" applyBorder="0" applyAlignment="0" applyProtection="0"/>
  </cellStyleXfs>
  <cellXfs count="74">
    <xf numFmtId="0" fontId="0" fillId="0" borderId="0" xfId="0"/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justify" vertical="center" wrapText="1"/>
    </xf>
    <xf numFmtId="0" fontId="20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22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164" fontId="19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justify" vertical="center"/>
    </xf>
    <xf numFmtId="0" fontId="18" fillId="0" borderId="1" xfId="0" applyFont="1" applyBorder="1" applyAlignment="1">
      <alignment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vertical="top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1" fillId="5" borderId="1" xfId="1" applyFont="1" applyFill="1" applyBorder="1" applyAlignment="1">
      <alignment horizontal="justify" vertical="center" wrapText="1"/>
    </xf>
    <xf numFmtId="0" fontId="1" fillId="5" borderId="1" xfId="1" applyFont="1" applyFill="1" applyBorder="1" applyAlignment="1">
      <alignment horizontal="center" vertical="center" wrapText="1"/>
    </xf>
    <xf numFmtId="164" fontId="1" fillId="5" borderId="1" xfId="1" applyNumberFormat="1" applyFont="1" applyFill="1" applyBorder="1" applyAlignment="1">
      <alignment horizontal="center" vertical="center" wrapText="1"/>
    </xf>
    <xf numFmtId="0" fontId="1" fillId="5" borderId="0" xfId="1" applyFont="1" applyFill="1" applyAlignment="1">
      <alignment horizontal="center" vertical="center"/>
    </xf>
    <xf numFmtId="0" fontId="24" fillId="5" borderId="1" xfId="1" applyFont="1" applyFill="1" applyBorder="1" applyAlignment="1">
      <alignment horizontal="justify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view="pageBreakPreview" zoomScale="75" zoomScaleNormal="100" zoomScaleSheetLayoutView="75" workbookViewId="0">
      <selection activeCell="F60" sqref="F60"/>
    </sheetView>
  </sheetViews>
  <sheetFormatPr defaultRowHeight="15" x14ac:dyDescent="0.25"/>
  <cols>
    <col min="1" max="1" width="3.7109375" style="1" customWidth="1"/>
    <col min="2" max="2" width="95.28515625" style="1" customWidth="1"/>
    <col min="3" max="3" width="11.7109375" style="1" customWidth="1"/>
    <col min="4" max="4" width="10.85546875" style="1" customWidth="1"/>
    <col min="5" max="5" width="9.85546875" style="1" customWidth="1"/>
    <col min="6" max="6" width="14.5703125" style="8" customWidth="1"/>
    <col min="7" max="7" width="0.140625" style="8" customWidth="1"/>
    <col min="8" max="8" width="17.5703125" style="8" customWidth="1"/>
    <col min="9" max="9" width="16.140625" style="8" hidden="1" customWidth="1"/>
    <col min="10" max="12" width="8.7109375" style="1" hidden="1" customWidth="1"/>
    <col min="13" max="16384" width="9.140625" style="1"/>
  </cols>
  <sheetData>
    <row r="1" spans="1:12" ht="41.25" customHeight="1" x14ac:dyDescent="0.25">
      <c r="A1" s="59" t="s">
        <v>52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82.5" customHeight="1" x14ac:dyDescent="0.25">
      <c r="A2" s="60" t="s">
        <v>54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5" customHeight="1" x14ac:dyDescent="0.25">
      <c r="A3" s="61" t="s">
        <v>0</v>
      </c>
      <c r="B3" s="61" t="s">
        <v>1</v>
      </c>
      <c r="C3" s="62" t="s">
        <v>2</v>
      </c>
      <c r="D3" s="63" t="s">
        <v>53</v>
      </c>
      <c r="E3" s="63"/>
      <c r="F3" s="64" t="s">
        <v>3</v>
      </c>
      <c r="G3" s="65" t="s">
        <v>4</v>
      </c>
      <c r="H3" s="65"/>
      <c r="I3" s="65"/>
      <c r="J3" s="63" t="s">
        <v>5</v>
      </c>
      <c r="K3" s="63"/>
      <c r="L3" s="66" t="s">
        <v>3</v>
      </c>
    </row>
    <row r="4" spans="1:12" ht="25.5" customHeight="1" x14ac:dyDescent="0.25">
      <c r="A4" s="61"/>
      <c r="B4" s="61"/>
      <c r="C4" s="62"/>
      <c r="D4" s="2" t="s">
        <v>6</v>
      </c>
      <c r="E4" s="2" t="s">
        <v>7</v>
      </c>
      <c r="F4" s="64"/>
      <c r="G4" s="19" t="s">
        <v>8</v>
      </c>
      <c r="H4" s="20" t="s">
        <v>21</v>
      </c>
      <c r="I4" s="21" t="s">
        <v>9</v>
      </c>
      <c r="J4" s="2" t="s">
        <v>6</v>
      </c>
      <c r="K4" s="2" t="s">
        <v>7</v>
      </c>
      <c r="L4" s="66"/>
    </row>
    <row r="5" spans="1:12" s="4" customFormat="1" ht="17.25" customHeight="1" thickBot="1" x14ac:dyDescent="0.3">
      <c r="A5" s="67" t="s">
        <v>22</v>
      </c>
      <c r="B5" s="67"/>
      <c r="C5" s="67"/>
      <c r="D5" s="3"/>
      <c r="E5" s="3"/>
      <c r="F5" s="22"/>
      <c r="G5" s="23">
        <v>3</v>
      </c>
      <c r="H5" s="24">
        <v>1</v>
      </c>
      <c r="I5" s="23">
        <v>4</v>
      </c>
      <c r="J5" s="3"/>
      <c r="K5" s="3"/>
      <c r="L5" s="3"/>
    </row>
    <row r="6" spans="1:12" s="4" customFormat="1" ht="35.25" customHeight="1" thickBot="1" x14ac:dyDescent="0.3">
      <c r="A6" s="63" t="s">
        <v>23</v>
      </c>
      <c r="B6" s="25" t="s">
        <v>24</v>
      </c>
      <c r="C6" s="11" t="s">
        <v>10</v>
      </c>
      <c r="D6" s="40">
        <v>480.5</v>
      </c>
      <c r="E6" s="41">
        <v>482.5</v>
      </c>
      <c r="F6" s="26">
        <f t="shared" ref="F6:F10" si="0">E6*100/D6</f>
        <v>100.4162330905307</v>
      </c>
      <c r="G6" s="9"/>
      <c r="H6" s="73">
        <v>50</v>
      </c>
      <c r="I6" s="7"/>
      <c r="J6" s="5">
        <v>150</v>
      </c>
      <c r="K6" s="5">
        <v>228</v>
      </c>
      <c r="L6" s="7">
        <f>K6*100/J6</f>
        <v>152</v>
      </c>
    </row>
    <row r="7" spans="1:12" s="4" customFormat="1" ht="128.25" customHeight="1" thickBot="1" x14ac:dyDescent="0.3">
      <c r="A7" s="63"/>
      <c r="B7" s="27" t="s">
        <v>31</v>
      </c>
      <c r="C7" s="11" t="s">
        <v>19</v>
      </c>
      <c r="D7" s="42">
        <v>100</v>
      </c>
      <c r="E7" s="43">
        <v>100</v>
      </c>
      <c r="F7" s="26">
        <f t="shared" si="0"/>
        <v>100</v>
      </c>
      <c r="G7" s="9"/>
      <c r="H7" s="73"/>
      <c r="I7" s="7"/>
      <c r="J7" s="5"/>
      <c r="K7" s="5"/>
      <c r="L7" s="7"/>
    </row>
    <row r="8" spans="1:12" s="4" customFormat="1" ht="51.75" customHeight="1" thickBot="1" x14ac:dyDescent="0.3">
      <c r="A8" s="63"/>
      <c r="B8" s="28" t="s">
        <v>25</v>
      </c>
      <c r="C8" s="12" t="s">
        <v>11</v>
      </c>
      <c r="D8" s="42">
        <v>51</v>
      </c>
      <c r="E8" s="43">
        <v>257</v>
      </c>
      <c r="F8" s="26">
        <f t="shared" si="0"/>
        <v>503.92156862745099</v>
      </c>
      <c r="G8" s="9"/>
      <c r="H8" s="73"/>
      <c r="I8" s="7"/>
      <c r="J8" s="5">
        <v>525</v>
      </c>
      <c r="K8" s="5">
        <v>557</v>
      </c>
      <c r="L8" s="7">
        <f>K8*100/J8</f>
        <v>106.0952380952381</v>
      </c>
    </row>
    <row r="9" spans="1:12" s="4" customFormat="1" ht="35.25" customHeight="1" thickBot="1" x14ac:dyDescent="0.3">
      <c r="A9" s="63"/>
      <c r="B9" s="25" t="s">
        <v>26</v>
      </c>
      <c r="C9" s="12" t="s">
        <v>19</v>
      </c>
      <c r="D9" s="42">
        <v>100</v>
      </c>
      <c r="E9" s="43">
        <v>100</v>
      </c>
      <c r="F9" s="26">
        <f t="shared" si="0"/>
        <v>100</v>
      </c>
      <c r="G9" s="9"/>
      <c r="H9" s="73"/>
      <c r="I9" s="7"/>
      <c r="J9" s="5">
        <v>24</v>
      </c>
      <c r="K9" s="5">
        <v>49.2</v>
      </c>
      <c r="L9" s="7">
        <f>K9*100/J9</f>
        <v>205</v>
      </c>
    </row>
    <row r="10" spans="1:12" s="4" customFormat="1" ht="41.25" customHeight="1" thickBot="1" x14ac:dyDescent="0.3">
      <c r="A10" s="63"/>
      <c r="B10" s="6" t="s">
        <v>27</v>
      </c>
      <c r="C10" s="12" t="s">
        <v>11</v>
      </c>
      <c r="D10" s="42">
        <v>100</v>
      </c>
      <c r="E10" s="43">
        <v>100</v>
      </c>
      <c r="F10" s="26">
        <f t="shared" si="0"/>
        <v>100</v>
      </c>
      <c r="G10" s="9"/>
      <c r="H10" s="73"/>
      <c r="I10" s="7"/>
      <c r="J10" s="5">
        <v>720</v>
      </c>
      <c r="K10" s="5">
        <v>958</v>
      </c>
      <c r="L10" s="7">
        <f>K10*100/J10</f>
        <v>133.05555555555554</v>
      </c>
    </row>
    <row r="11" spans="1:12" s="4" customFormat="1" ht="41.25" customHeight="1" thickBot="1" x14ac:dyDescent="0.3">
      <c r="A11" s="63"/>
      <c r="B11" s="6" t="s">
        <v>51</v>
      </c>
      <c r="C11" s="12" t="s">
        <v>19</v>
      </c>
      <c r="D11" s="42">
        <v>100</v>
      </c>
      <c r="E11" s="43">
        <v>100</v>
      </c>
      <c r="F11" s="26">
        <f>E11*100/D11</f>
        <v>100</v>
      </c>
      <c r="G11" s="9"/>
      <c r="H11" s="73"/>
      <c r="I11" s="7"/>
      <c r="J11" s="5"/>
      <c r="K11" s="5"/>
      <c r="L11" s="7"/>
    </row>
    <row r="12" spans="1:12" s="4" customFormat="1" ht="53.25" customHeight="1" thickBot="1" x14ac:dyDescent="0.3">
      <c r="A12" s="63"/>
      <c r="B12" s="6" t="s">
        <v>28</v>
      </c>
      <c r="C12" s="12" t="s">
        <v>19</v>
      </c>
      <c r="D12" s="42">
        <v>100</v>
      </c>
      <c r="E12" s="43">
        <v>100</v>
      </c>
      <c r="F12" s="26">
        <f>E12*100/D12</f>
        <v>100</v>
      </c>
      <c r="G12" s="9"/>
      <c r="H12" s="73"/>
      <c r="I12" s="7"/>
      <c r="J12" s="5"/>
      <c r="K12" s="5"/>
      <c r="L12" s="7"/>
    </row>
    <row r="13" spans="1:12" s="4" customFormat="1" ht="33" customHeight="1" thickBot="1" x14ac:dyDescent="0.3">
      <c r="A13" s="63"/>
      <c r="B13" s="6" t="s">
        <v>29</v>
      </c>
      <c r="C13" s="12" t="s">
        <v>11</v>
      </c>
      <c r="D13" s="42">
        <v>5241</v>
      </c>
      <c r="E13" s="43">
        <v>6683</v>
      </c>
      <c r="F13" s="26">
        <f>E13*100/D13</f>
        <v>127.51383323793169</v>
      </c>
      <c r="G13" s="9"/>
      <c r="H13" s="73"/>
      <c r="I13" s="7"/>
      <c r="J13" s="5"/>
      <c r="K13" s="5"/>
      <c r="L13" s="7"/>
    </row>
    <row r="14" spans="1:12" s="4" customFormat="1" ht="91.5" customHeight="1" thickBot="1" x14ac:dyDescent="0.3">
      <c r="A14" s="63"/>
      <c r="B14" s="6" t="s">
        <v>48</v>
      </c>
      <c r="C14" s="12" t="s">
        <v>11</v>
      </c>
      <c r="D14" s="42">
        <v>10</v>
      </c>
      <c r="E14" s="43">
        <v>31</v>
      </c>
      <c r="F14" s="26">
        <f>E14*100/D14</f>
        <v>310</v>
      </c>
      <c r="G14" s="9"/>
      <c r="H14" s="73"/>
      <c r="I14" s="7"/>
      <c r="J14" s="5"/>
      <c r="K14" s="5"/>
      <c r="L14" s="7"/>
    </row>
    <row r="15" spans="1:12" s="4" customFormat="1" ht="38.25" customHeight="1" thickBot="1" x14ac:dyDescent="0.3">
      <c r="A15" s="63"/>
      <c r="B15" s="6" t="s">
        <v>30</v>
      </c>
      <c r="C15" s="12" t="s">
        <v>19</v>
      </c>
      <c r="D15" s="42">
        <v>100</v>
      </c>
      <c r="E15" s="43">
        <v>100</v>
      </c>
      <c r="F15" s="9">
        <f>E15*100/D15</f>
        <v>100</v>
      </c>
      <c r="G15" s="9"/>
      <c r="H15" s="73"/>
      <c r="I15" s="7"/>
      <c r="J15" s="5">
        <v>0</v>
      </c>
      <c r="K15" s="5">
        <v>0</v>
      </c>
      <c r="L15" s="7" t="s">
        <v>14</v>
      </c>
    </row>
    <row r="16" spans="1:12" s="4" customFormat="1" ht="18" customHeight="1" thickBot="1" x14ac:dyDescent="0.3">
      <c r="A16" s="63"/>
      <c r="B16" s="6" t="s">
        <v>12</v>
      </c>
      <c r="C16" s="12" t="s">
        <v>13</v>
      </c>
      <c r="D16" s="42">
        <v>0</v>
      </c>
      <c r="E16" s="43">
        <v>0</v>
      </c>
      <c r="F16" s="9">
        <v>0</v>
      </c>
      <c r="G16" s="9"/>
      <c r="H16" s="73"/>
      <c r="I16" s="7"/>
      <c r="J16" s="5"/>
      <c r="K16" s="5"/>
      <c r="L16" s="7"/>
    </row>
    <row r="17" spans="1:12" s="4" customFormat="1" ht="42" customHeight="1" x14ac:dyDescent="0.25">
      <c r="A17" s="17">
        <v>2</v>
      </c>
      <c r="B17" s="13" t="s">
        <v>32</v>
      </c>
      <c r="C17" s="2" t="s">
        <v>15</v>
      </c>
      <c r="D17" s="9" t="s">
        <v>14</v>
      </c>
      <c r="E17" s="9" t="s">
        <v>14</v>
      </c>
      <c r="F17" s="9" t="s">
        <v>14</v>
      </c>
      <c r="G17" s="9"/>
      <c r="H17" s="10">
        <v>10</v>
      </c>
      <c r="I17" s="7"/>
      <c r="J17" s="5"/>
      <c r="K17" s="5"/>
      <c r="L17" s="7"/>
    </row>
    <row r="18" spans="1:12" s="4" customFormat="1" ht="42" customHeight="1" x14ac:dyDescent="0.25">
      <c r="A18" s="17" t="s">
        <v>33</v>
      </c>
      <c r="B18" s="13" t="s">
        <v>34</v>
      </c>
      <c r="C18" s="2" t="s">
        <v>15</v>
      </c>
      <c r="D18" s="9" t="s">
        <v>14</v>
      </c>
      <c r="E18" s="9" t="s">
        <v>14</v>
      </c>
      <c r="F18" s="9" t="s">
        <v>14</v>
      </c>
      <c r="G18" s="9"/>
      <c r="H18" s="10">
        <v>10</v>
      </c>
      <c r="I18" s="7"/>
      <c r="J18" s="5"/>
      <c r="K18" s="5"/>
      <c r="L18" s="7"/>
    </row>
    <row r="19" spans="1:12" s="4" customFormat="1" ht="42" customHeight="1" x14ac:dyDescent="0.25">
      <c r="A19" s="17" t="s">
        <v>35</v>
      </c>
      <c r="B19" s="13" t="s">
        <v>36</v>
      </c>
      <c r="C19" s="2" t="s">
        <v>15</v>
      </c>
      <c r="D19" s="9" t="s">
        <v>14</v>
      </c>
      <c r="E19" s="9" t="s">
        <v>14</v>
      </c>
      <c r="F19" s="9" t="s">
        <v>14</v>
      </c>
      <c r="G19" s="9"/>
      <c r="H19" s="10">
        <v>10</v>
      </c>
      <c r="I19" s="7"/>
      <c r="J19" s="5"/>
      <c r="K19" s="5"/>
      <c r="L19" s="7"/>
    </row>
    <row r="20" spans="1:12" s="4" customFormat="1" ht="42" customHeight="1" x14ac:dyDescent="0.25">
      <c r="A20" s="17" t="s">
        <v>37</v>
      </c>
      <c r="B20" s="13" t="s">
        <v>38</v>
      </c>
      <c r="C20" s="38" t="s">
        <v>15</v>
      </c>
      <c r="D20" s="9" t="s">
        <v>14</v>
      </c>
      <c r="E20" s="9" t="s">
        <v>14</v>
      </c>
      <c r="F20" s="9" t="s">
        <v>14</v>
      </c>
      <c r="G20" s="9"/>
      <c r="H20" s="37">
        <v>10</v>
      </c>
      <c r="I20" s="7"/>
      <c r="J20" s="5"/>
      <c r="K20" s="5"/>
      <c r="L20" s="7"/>
    </row>
    <row r="21" spans="1:12" s="4" customFormat="1" ht="42" customHeight="1" x14ac:dyDescent="0.25">
      <c r="A21" s="17" t="s">
        <v>45</v>
      </c>
      <c r="B21" s="39" t="s">
        <v>46</v>
      </c>
      <c r="C21" s="2" t="s">
        <v>15</v>
      </c>
      <c r="D21" s="9" t="s">
        <v>47</v>
      </c>
      <c r="E21" s="9" t="s">
        <v>47</v>
      </c>
      <c r="F21" s="9" t="s">
        <v>47</v>
      </c>
      <c r="G21" s="9"/>
      <c r="H21" s="10">
        <v>10</v>
      </c>
      <c r="I21" s="7"/>
      <c r="J21" s="5"/>
      <c r="K21" s="5"/>
      <c r="L21" s="7"/>
    </row>
    <row r="22" spans="1:12" s="4" customFormat="1" ht="17.25" customHeight="1" x14ac:dyDescent="0.25">
      <c r="A22" s="68" t="s">
        <v>39</v>
      </c>
      <c r="B22" s="69"/>
      <c r="C22" s="69"/>
      <c r="D22" s="69"/>
      <c r="E22" s="69"/>
      <c r="F22" s="70"/>
      <c r="G22" s="29"/>
      <c r="H22" s="30">
        <v>100</v>
      </c>
      <c r="I22" s="31"/>
      <c r="J22" s="3"/>
      <c r="K22" s="3"/>
      <c r="L22" s="7"/>
    </row>
    <row r="23" spans="1:12" s="4" customFormat="1" ht="17.25" customHeight="1" thickBot="1" x14ac:dyDescent="0.3">
      <c r="A23" s="71" t="s">
        <v>16</v>
      </c>
      <c r="B23" s="71"/>
      <c r="C23" s="71"/>
      <c r="D23" s="18"/>
      <c r="E23" s="18"/>
      <c r="F23" s="32"/>
      <c r="G23" s="33">
        <v>2</v>
      </c>
      <c r="H23" s="34">
        <v>2</v>
      </c>
      <c r="I23" s="23">
        <v>1</v>
      </c>
      <c r="J23" s="3"/>
      <c r="K23" s="3"/>
      <c r="L23" s="7"/>
    </row>
    <row r="24" spans="1:12" s="4" customFormat="1" ht="40.5" customHeight="1" thickBot="1" x14ac:dyDescent="0.3">
      <c r="A24" s="63">
        <v>1</v>
      </c>
      <c r="B24" s="14" t="s">
        <v>24</v>
      </c>
      <c r="C24" s="15" t="s">
        <v>10</v>
      </c>
      <c r="D24" s="45">
        <v>2000</v>
      </c>
      <c r="E24" s="44">
        <v>2047</v>
      </c>
      <c r="F24" s="9">
        <f t="shared" ref="F24:F30" si="1">E24*100/D24</f>
        <v>102.35</v>
      </c>
      <c r="G24" s="9">
        <f>F24*10/100</f>
        <v>10.234999999999999</v>
      </c>
      <c r="H24" s="73">
        <v>50</v>
      </c>
      <c r="I24" s="7"/>
      <c r="J24" s="5">
        <f>130+530+510</f>
        <v>1170</v>
      </c>
      <c r="K24" s="5">
        <f>138.22+509.03+751.25</f>
        <v>1398.5</v>
      </c>
      <c r="L24" s="7">
        <f>K24*100/J24</f>
        <v>119.52991452991454</v>
      </c>
    </row>
    <row r="25" spans="1:12" s="4" customFormat="1" ht="59.25" customHeight="1" thickBot="1" x14ac:dyDescent="0.3">
      <c r="A25" s="63"/>
      <c r="B25" s="14" t="s">
        <v>50</v>
      </c>
      <c r="C25" s="15" t="s">
        <v>11</v>
      </c>
      <c r="D25" s="47">
        <v>655</v>
      </c>
      <c r="E25" s="46">
        <v>673</v>
      </c>
      <c r="F25" s="9">
        <f t="shared" si="1"/>
        <v>102.74809160305344</v>
      </c>
      <c r="G25" s="9">
        <f>F25*10/100</f>
        <v>10.274809160305345</v>
      </c>
      <c r="H25" s="73"/>
      <c r="I25" s="7"/>
      <c r="J25" s="5">
        <f>63+51+51</f>
        <v>165</v>
      </c>
      <c r="K25" s="5">
        <f>121+28+111+43+136+51</f>
        <v>490</v>
      </c>
      <c r="L25" s="7">
        <f>K25*100/J25</f>
        <v>296.969696969697</v>
      </c>
    </row>
    <row r="26" spans="1:12" s="4" customFormat="1" ht="58.5" customHeight="1" thickBot="1" x14ac:dyDescent="0.3">
      <c r="A26" s="63"/>
      <c r="B26" s="14" t="s">
        <v>40</v>
      </c>
      <c r="C26" s="11" t="s">
        <v>11</v>
      </c>
      <c r="D26" s="47">
        <v>370</v>
      </c>
      <c r="E26" s="46">
        <v>371</v>
      </c>
      <c r="F26" s="9">
        <f t="shared" si="1"/>
        <v>100.27027027027027</v>
      </c>
      <c r="G26" s="9">
        <f>F26*10/100</f>
        <v>10.027027027027026</v>
      </c>
      <c r="H26" s="73"/>
      <c r="I26" s="7"/>
      <c r="J26" s="5">
        <f>56+57+43</f>
        <v>156</v>
      </c>
      <c r="K26" s="5">
        <f>30+35+43</f>
        <v>108</v>
      </c>
      <c r="L26" s="7">
        <f>K26*100/J26</f>
        <v>69.230769230769226</v>
      </c>
    </row>
    <row r="27" spans="1:12" s="4" customFormat="1" ht="40.5" customHeight="1" thickBot="1" x14ac:dyDescent="0.3">
      <c r="A27" s="63"/>
      <c r="B27" s="14" t="s">
        <v>49</v>
      </c>
      <c r="C27" s="11" t="s">
        <v>11</v>
      </c>
      <c r="D27" s="47">
        <v>875</v>
      </c>
      <c r="E27" s="46">
        <v>883</v>
      </c>
      <c r="F27" s="9">
        <f t="shared" si="1"/>
        <v>100.91428571428571</v>
      </c>
      <c r="G27" s="9">
        <f>F27*10/100</f>
        <v>10.091428571428571</v>
      </c>
      <c r="H27" s="73"/>
      <c r="I27" s="7"/>
      <c r="J27" s="5">
        <f>320+95+95</f>
        <v>510</v>
      </c>
      <c r="K27" s="5">
        <f>332+126+678</f>
        <v>1136</v>
      </c>
      <c r="L27" s="7">
        <f>K27*100/J27</f>
        <v>222.74509803921569</v>
      </c>
    </row>
    <row r="28" spans="1:12" s="4" customFormat="1" ht="40.5" customHeight="1" thickBot="1" x14ac:dyDescent="0.3">
      <c r="A28" s="63"/>
      <c r="B28" s="14" t="s">
        <v>41</v>
      </c>
      <c r="C28" s="11" t="s">
        <v>11</v>
      </c>
      <c r="D28" s="47">
        <v>330</v>
      </c>
      <c r="E28" s="46">
        <v>343</v>
      </c>
      <c r="F28" s="9">
        <f t="shared" si="1"/>
        <v>103.93939393939394</v>
      </c>
      <c r="G28" s="9" t="s">
        <v>14</v>
      </c>
      <c r="H28" s="73"/>
      <c r="I28" s="7"/>
      <c r="J28" s="5">
        <v>0</v>
      </c>
      <c r="K28" s="5">
        <v>0</v>
      </c>
      <c r="L28" s="7" t="s">
        <v>14</v>
      </c>
    </row>
    <row r="29" spans="1:12" s="4" customFormat="1" ht="40.5" customHeight="1" thickBot="1" x14ac:dyDescent="0.3">
      <c r="A29" s="63"/>
      <c r="B29" s="14" t="s">
        <v>42</v>
      </c>
      <c r="C29" s="11" t="s">
        <v>11</v>
      </c>
      <c r="D29" s="47">
        <v>345</v>
      </c>
      <c r="E29" s="46">
        <v>350</v>
      </c>
      <c r="F29" s="9">
        <f t="shared" si="1"/>
        <v>101.44927536231884</v>
      </c>
      <c r="G29" s="9"/>
      <c r="H29" s="73"/>
      <c r="I29" s="7"/>
      <c r="J29" s="5"/>
      <c r="K29" s="5"/>
      <c r="L29" s="7"/>
    </row>
    <row r="30" spans="1:12" s="4" customFormat="1" ht="40.5" customHeight="1" thickBot="1" x14ac:dyDescent="0.3">
      <c r="A30" s="63"/>
      <c r="B30" s="14" t="s">
        <v>43</v>
      </c>
      <c r="C30" s="11" t="s">
        <v>11</v>
      </c>
      <c r="D30" s="47">
        <v>850</v>
      </c>
      <c r="E30" s="46">
        <v>856</v>
      </c>
      <c r="F30" s="9">
        <f t="shared" si="1"/>
        <v>100.70588235294117</v>
      </c>
      <c r="G30" s="9"/>
      <c r="H30" s="73"/>
      <c r="I30" s="7"/>
      <c r="J30" s="5"/>
      <c r="K30" s="5"/>
      <c r="L30" s="7"/>
    </row>
    <row r="31" spans="1:12" s="4" customFormat="1" ht="40.5" customHeight="1" thickBot="1" x14ac:dyDescent="0.3">
      <c r="A31" s="63"/>
      <c r="B31" s="14" t="s">
        <v>44</v>
      </c>
      <c r="C31" s="11" t="s">
        <v>13</v>
      </c>
      <c r="D31" s="48">
        <v>0</v>
      </c>
      <c r="E31" s="48">
        <v>0</v>
      </c>
      <c r="F31" s="9">
        <v>0</v>
      </c>
      <c r="G31" s="9"/>
      <c r="H31" s="73"/>
      <c r="I31" s="7"/>
      <c r="J31" s="5"/>
      <c r="K31" s="5"/>
      <c r="L31" s="7"/>
    </row>
    <row r="32" spans="1:12" s="4" customFormat="1" ht="40.5" customHeight="1" x14ac:dyDescent="0.25">
      <c r="A32" s="17">
        <v>2</v>
      </c>
      <c r="B32" s="13" t="s">
        <v>32</v>
      </c>
      <c r="C32" s="2" t="s">
        <v>15</v>
      </c>
      <c r="D32" s="9" t="s">
        <v>14</v>
      </c>
      <c r="E32" s="9" t="s">
        <v>14</v>
      </c>
      <c r="F32" s="9" t="s">
        <v>14</v>
      </c>
      <c r="G32" s="9"/>
      <c r="H32" s="10">
        <v>10</v>
      </c>
      <c r="I32" s="7"/>
      <c r="J32" s="5"/>
      <c r="K32" s="5"/>
      <c r="L32" s="7"/>
    </row>
    <row r="33" spans="1:12" s="4" customFormat="1" ht="40.5" customHeight="1" x14ac:dyDescent="0.25">
      <c r="A33" s="17" t="s">
        <v>33</v>
      </c>
      <c r="B33" s="13" t="s">
        <v>34</v>
      </c>
      <c r="C33" s="2" t="s">
        <v>15</v>
      </c>
      <c r="D33" s="9" t="s">
        <v>14</v>
      </c>
      <c r="E33" s="9" t="s">
        <v>14</v>
      </c>
      <c r="F33" s="9" t="s">
        <v>14</v>
      </c>
      <c r="G33" s="9"/>
      <c r="H33" s="10">
        <v>10</v>
      </c>
      <c r="I33" s="7"/>
      <c r="J33" s="5"/>
      <c r="K33" s="5"/>
      <c r="L33" s="7"/>
    </row>
    <row r="34" spans="1:12" s="4" customFormat="1" ht="40.5" customHeight="1" x14ac:dyDescent="0.25">
      <c r="A34" s="17" t="s">
        <v>35</v>
      </c>
      <c r="B34" s="13" t="s">
        <v>36</v>
      </c>
      <c r="C34" s="2" t="s">
        <v>15</v>
      </c>
      <c r="D34" s="9" t="s">
        <v>14</v>
      </c>
      <c r="E34" s="9" t="s">
        <v>14</v>
      </c>
      <c r="F34" s="9" t="s">
        <v>14</v>
      </c>
      <c r="G34" s="9"/>
      <c r="H34" s="10">
        <v>10</v>
      </c>
      <c r="I34" s="7"/>
      <c r="J34" s="5"/>
      <c r="K34" s="5"/>
      <c r="L34" s="7"/>
    </row>
    <row r="35" spans="1:12" s="4" customFormat="1" ht="40.5" customHeight="1" x14ac:dyDescent="0.25">
      <c r="A35" s="17" t="s">
        <v>37</v>
      </c>
      <c r="B35" s="13" t="s">
        <v>38</v>
      </c>
      <c r="C35" s="2" t="s">
        <v>15</v>
      </c>
      <c r="D35" s="9" t="s">
        <v>14</v>
      </c>
      <c r="E35" s="9" t="s">
        <v>14</v>
      </c>
      <c r="F35" s="9" t="s">
        <v>14</v>
      </c>
      <c r="G35" s="9"/>
      <c r="H35" s="10">
        <v>10</v>
      </c>
      <c r="I35" s="7"/>
      <c r="J35" s="5"/>
      <c r="K35" s="5"/>
      <c r="L35" s="7"/>
    </row>
    <row r="36" spans="1:12" s="4" customFormat="1" ht="42" customHeight="1" x14ac:dyDescent="0.25">
      <c r="A36" s="17" t="s">
        <v>45</v>
      </c>
      <c r="B36" s="39" t="s">
        <v>46</v>
      </c>
      <c r="C36" s="38" t="s">
        <v>15</v>
      </c>
      <c r="D36" s="9" t="s">
        <v>47</v>
      </c>
      <c r="E36" s="9" t="s">
        <v>47</v>
      </c>
      <c r="F36" s="9" t="s">
        <v>47</v>
      </c>
      <c r="G36" s="9"/>
      <c r="H36" s="37">
        <v>10</v>
      </c>
      <c r="I36" s="7"/>
      <c r="J36" s="5"/>
      <c r="K36" s="5"/>
      <c r="L36" s="7"/>
    </row>
    <row r="37" spans="1:12" s="4" customFormat="1" ht="17.25" customHeight="1" x14ac:dyDescent="0.25">
      <c r="A37" s="72" t="s">
        <v>39</v>
      </c>
      <c r="B37" s="72"/>
      <c r="C37" s="18"/>
      <c r="D37" s="18"/>
      <c r="E37" s="18"/>
      <c r="F37" s="32"/>
      <c r="G37" s="29">
        <f>SUM(G24:G28)</f>
        <v>40.628264758760942</v>
      </c>
      <c r="H37" s="30">
        <v>100</v>
      </c>
      <c r="I37" s="31"/>
      <c r="J37" s="3"/>
      <c r="K37" s="3"/>
      <c r="L37" s="7"/>
    </row>
    <row r="38" spans="1:12" s="4" customFormat="1" ht="17.25" customHeight="1" thickBot="1" x14ac:dyDescent="0.3">
      <c r="A38" s="71" t="s">
        <v>17</v>
      </c>
      <c r="B38" s="71"/>
      <c r="C38" s="71"/>
      <c r="D38" s="18"/>
      <c r="E38" s="18"/>
      <c r="F38" s="32"/>
      <c r="G38" s="33">
        <v>1</v>
      </c>
      <c r="H38" s="34">
        <v>3</v>
      </c>
      <c r="I38" s="23">
        <v>3</v>
      </c>
      <c r="J38" s="3"/>
      <c r="K38" s="3"/>
      <c r="L38" s="7"/>
    </row>
    <row r="39" spans="1:12" s="4" customFormat="1" ht="33" customHeight="1" thickBot="1" x14ac:dyDescent="0.3">
      <c r="A39" s="63">
        <v>1</v>
      </c>
      <c r="B39" s="16" t="s">
        <v>24</v>
      </c>
      <c r="C39" s="2" t="s">
        <v>18</v>
      </c>
      <c r="D39" s="40">
        <v>0</v>
      </c>
      <c r="E39" s="41">
        <v>0</v>
      </c>
      <c r="F39" s="9">
        <v>100</v>
      </c>
      <c r="G39" s="9">
        <f>F39*10/100</f>
        <v>10</v>
      </c>
      <c r="H39" s="73">
        <v>50</v>
      </c>
      <c r="I39" s="7"/>
      <c r="J39" s="5">
        <v>330</v>
      </c>
      <c r="K39" s="5">
        <v>600</v>
      </c>
      <c r="L39" s="7">
        <f>K39*100/J39</f>
        <v>181.81818181818181</v>
      </c>
    </row>
    <row r="40" spans="1:12" s="4" customFormat="1" ht="30" customHeight="1" thickBot="1" x14ac:dyDescent="0.3">
      <c r="A40" s="63"/>
      <c r="B40" s="16" t="s">
        <v>55</v>
      </c>
      <c r="C40" s="2" t="s">
        <v>19</v>
      </c>
      <c r="D40" s="35">
        <v>100</v>
      </c>
      <c r="E40" s="9">
        <v>100</v>
      </c>
      <c r="F40" s="9" t="s">
        <v>14</v>
      </c>
      <c r="G40" s="9" t="e">
        <f>F40*10/100</f>
        <v>#VALUE!</v>
      </c>
      <c r="H40" s="73"/>
      <c r="I40" s="7"/>
      <c r="J40" s="5"/>
      <c r="K40" s="5"/>
      <c r="L40" s="7">
        <f>K40*100/10</f>
        <v>0</v>
      </c>
    </row>
    <row r="41" spans="1:12" s="4" customFormat="1" ht="26.25" customHeight="1" thickBot="1" x14ac:dyDescent="0.3">
      <c r="A41" s="63"/>
      <c r="B41" s="6" t="s">
        <v>20</v>
      </c>
      <c r="C41" s="2" t="s">
        <v>11</v>
      </c>
      <c r="D41" s="35">
        <v>24</v>
      </c>
      <c r="E41" s="36">
        <v>33</v>
      </c>
      <c r="F41" s="9">
        <f>E41*100/D41</f>
        <v>137.5</v>
      </c>
      <c r="G41" s="9">
        <f>F41*10/100</f>
        <v>13.75</v>
      </c>
      <c r="H41" s="73"/>
      <c r="I41" s="7"/>
      <c r="J41" s="5"/>
      <c r="K41" s="5"/>
      <c r="L41" s="7"/>
    </row>
    <row r="42" spans="1:12" s="4" customFormat="1" ht="32.25" customHeight="1" thickBot="1" x14ac:dyDescent="0.3">
      <c r="A42" s="63"/>
      <c r="B42" s="6" t="s">
        <v>12</v>
      </c>
      <c r="C42" s="2" t="s">
        <v>13</v>
      </c>
      <c r="D42" s="35">
        <v>0</v>
      </c>
      <c r="E42" s="36">
        <v>0</v>
      </c>
      <c r="F42" s="9">
        <v>0</v>
      </c>
      <c r="G42" s="9" t="s">
        <v>14</v>
      </c>
      <c r="H42" s="73"/>
      <c r="I42" s="7"/>
      <c r="J42" s="5">
        <v>0</v>
      </c>
      <c r="K42" s="5">
        <v>0</v>
      </c>
      <c r="L42" s="7" t="s">
        <v>14</v>
      </c>
    </row>
    <row r="43" spans="1:12" s="4" customFormat="1" ht="40.5" customHeight="1" x14ac:dyDescent="0.25">
      <c r="A43" s="17">
        <v>2</v>
      </c>
      <c r="B43" s="13" t="s">
        <v>32</v>
      </c>
      <c r="C43" s="2" t="s">
        <v>15</v>
      </c>
      <c r="D43" s="9" t="s">
        <v>14</v>
      </c>
      <c r="E43" s="9" t="s">
        <v>14</v>
      </c>
      <c r="F43" s="9" t="s">
        <v>14</v>
      </c>
      <c r="G43" s="9"/>
      <c r="H43" s="10">
        <v>10</v>
      </c>
      <c r="I43" s="7"/>
      <c r="J43" s="5"/>
      <c r="K43" s="5"/>
      <c r="L43" s="7"/>
    </row>
    <row r="44" spans="1:12" s="4" customFormat="1" ht="40.5" customHeight="1" x14ac:dyDescent="0.25">
      <c r="A44" s="17" t="s">
        <v>33</v>
      </c>
      <c r="B44" s="13" t="s">
        <v>34</v>
      </c>
      <c r="C44" s="2" t="s">
        <v>15</v>
      </c>
      <c r="D44" s="9" t="s">
        <v>14</v>
      </c>
      <c r="E44" s="9" t="s">
        <v>14</v>
      </c>
      <c r="F44" s="9" t="s">
        <v>14</v>
      </c>
      <c r="G44" s="9"/>
      <c r="H44" s="10">
        <v>10</v>
      </c>
      <c r="I44" s="7"/>
      <c r="J44" s="5"/>
      <c r="K44" s="5"/>
      <c r="L44" s="7"/>
    </row>
    <row r="45" spans="1:12" s="4" customFormat="1" ht="40.5" customHeight="1" x14ac:dyDescent="0.25">
      <c r="A45" s="17" t="s">
        <v>35</v>
      </c>
      <c r="B45" s="13" t="s">
        <v>36</v>
      </c>
      <c r="C45" s="2" t="s">
        <v>15</v>
      </c>
      <c r="D45" s="9" t="s">
        <v>14</v>
      </c>
      <c r="E45" s="9" t="s">
        <v>14</v>
      </c>
      <c r="F45" s="9" t="s">
        <v>14</v>
      </c>
      <c r="G45" s="9"/>
      <c r="H45" s="10">
        <v>10</v>
      </c>
      <c r="I45" s="7"/>
      <c r="J45" s="5"/>
      <c r="K45" s="5"/>
      <c r="L45" s="7"/>
    </row>
    <row r="46" spans="1:12" s="53" customFormat="1" ht="40.5" customHeight="1" x14ac:dyDescent="0.25">
      <c r="A46" s="50" t="s">
        <v>37</v>
      </c>
      <c r="B46" s="54" t="s">
        <v>38</v>
      </c>
      <c r="C46" s="51" t="s">
        <v>15</v>
      </c>
      <c r="D46" s="9" t="s">
        <v>14</v>
      </c>
      <c r="E46" s="9" t="s">
        <v>47</v>
      </c>
      <c r="F46" s="9" t="s">
        <v>47</v>
      </c>
      <c r="G46" s="52"/>
      <c r="H46" s="49">
        <v>10</v>
      </c>
      <c r="I46" s="52"/>
      <c r="J46" s="51"/>
      <c r="K46" s="51"/>
      <c r="L46" s="52"/>
    </row>
    <row r="47" spans="1:12" s="4" customFormat="1" ht="42" customHeight="1" x14ac:dyDescent="0.25">
      <c r="A47" s="17" t="s">
        <v>45</v>
      </c>
      <c r="B47" s="39" t="s">
        <v>46</v>
      </c>
      <c r="C47" s="38" t="s">
        <v>15</v>
      </c>
      <c r="D47" s="9" t="s">
        <v>47</v>
      </c>
      <c r="E47" s="9" t="s">
        <v>47</v>
      </c>
      <c r="F47" s="9" t="s">
        <v>47</v>
      </c>
      <c r="G47" s="9"/>
      <c r="H47" s="37">
        <v>10</v>
      </c>
      <c r="I47" s="7"/>
      <c r="J47" s="5"/>
      <c r="K47" s="5"/>
      <c r="L47" s="7"/>
    </row>
    <row r="48" spans="1:12" s="4" customFormat="1" ht="17.25" customHeight="1" x14ac:dyDescent="0.25">
      <c r="A48" s="72" t="s">
        <v>39</v>
      </c>
      <c r="B48" s="72"/>
      <c r="C48" s="18"/>
      <c r="D48" s="18"/>
      <c r="E48" s="18"/>
      <c r="F48" s="32"/>
      <c r="G48" s="29" t="e">
        <f>SUM(G39:G42)</f>
        <v>#VALUE!</v>
      </c>
      <c r="H48" s="30">
        <v>100</v>
      </c>
      <c r="I48" s="31"/>
      <c r="J48" s="3"/>
      <c r="K48" s="3"/>
      <c r="L48" s="7"/>
    </row>
    <row r="49" spans="1:8" ht="21" customHeight="1" thickBot="1" x14ac:dyDescent="0.3">
      <c r="A49" s="71" t="s">
        <v>64</v>
      </c>
      <c r="B49" s="71"/>
      <c r="C49" s="71"/>
      <c r="D49" s="56"/>
      <c r="E49" s="56"/>
      <c r="F49" s="58"/>
      <c r="G49" s="33">
        <v>2</v>
      </c>
      <c r="H49" s="34">
        <v>4</v>
      </c>
    </row>
    <row r="50" spans="1:8" ht="60.75" thickBot="1" x14ac:dyDescent="0.3">
      <c r="A50" s="63">
        <v>1</v>
      </c>
      <c r="B50" s="14" t="s">
        <v>56</v>
      </c>
      <c r="C50" s="15" t="s">
        <v>19</v>
      </c>
      <c r="D50" s="45">
        <v>100</v>
      </c>
      <c r="E50" s="44">
        <v>100</v>
      </c>
      <c r="F50" s="9">
        <f t="shared" ref="F50:F55" si="2">E50*100/D50</f>
        <v>100</v>
      </c>
      <c r="G50" s="9">
        <f>F50*10/100</f>
        <v>10</v>
      </c>
      <c r="H50" s="73">
        <v>50</v>
      </c>
    </row>
    <row r="51" spans="1:8" ht="99" customHeight="1" thickBot="1" x14ac:dyDescent="0.3">
      <c r="A51" s="63"/>
      <c r="B51" s="14" t="s">
        <v>57</v>
      </c>
      <c r="C51" s="15" t="s">
        <v>19</v>
      </c>
      <c r="D51" s="47">
        <v>100</v>
      </c>
      <c r="E51" s="46">
        <v>100</v>
      </c>
      <c r="F51" s="9">
        <f t="shared" si="2"/>
        <v>100</v>
      </c>
      <c r="G51" s="9">
        <f>F51*10/100</f>
        <v>10</v>
      </c>
      <c r="H51" s="73"/>
    </row>
    <row r="52" spans="1:8" ht="81.75" customHeight="1" thickBot="1" x14ac:dyDescent="0.3">
      <c r="A52" s="63"/>
      <c r="B52" s="14" t="s">
        <v>58</v>
      </c>
      <c r="C52" s="11" t="s">
        <v>11</v>
      </c>
      <c r="D52" s="47">
        <v>3885000</v>
      </c>
      <c r="E52" s="46">
        <v>3885000</v>
      </c>
      <c r="F52" s="9">
        <f t="shared" si="2"/>
        <v>100</v>
      </c>
      <c r="G52" s="9">
        <f>F52*10/100</f>
        <v>10</v>
      </c>
      <c r="H52" s="73"/>
    </row>
    <row r="53" spans="1:8" ht="53.25" customHeight="1" thickBot="1" x14ac:dyDescent="0.3">
      <c r="A53" s="63"/>
      <c r="B53" s="14" t="s">
        <v>59</v>
      </c>
      <c r="C53" s="11" t="s">
        <v>19</v>
      </c>
      <c r="D53" s="47">
        <v>100</v>
      </c>
      <c r="E53" s="46">
        <v>100</v>
      </c>
      <c r="F53" s="9">
        <f t="shared" si="2"/>
        <v>100</v>
      </c>
      <c r="G53" s="9">
        <f>F53*10/100</f>
        <v>10</v>
      </c>
      <c r="H53" s="73"/>
    </row>
    <row r="54" spans="1:8" ht="81.75" customHeight="1" thickBot="1" x14ac:dyDescent="0.3">
      <c r="A54" s="63"/>
      <c r="B54" s="14" t="s">
        <v>60</v>
      </c>
      <c r="C54" s="11" t="s">
        <v>19</v>
      </c>
      <c r="D54" s="47">
        <v>100</v>
      </c>
      <c r="E54" s="46">
        <v>100</v>
      </c>
      <c r="F54" s="9">
        <f t="shared" si="2"/>
        <v>100</v>
      </c>
      <c r="G54" s="9" t="s">
        <v>14</v>
      </c>
      <c r="H54" s="73"/>
    </row>
    <row r="55" spans="1:8" ht="45.75" thickBot="1" x14ac:dyDescent="0.3">
      <c r="A55" s="63"/>
      <c r="B55" s="14" t="s">
        <v>61</v>
      </c>
      <c r="C55" s="11" t="s">
        <v>62</v>
      </c>
      <c r="D55" s="47">
        <v>0</v>
      </c>
      <c r="E55" s="46">
        <v>0</v>
      </c>
      <c r="F55" s="9">
        <v>0</v>
      </c>
      <c r="G55" s="9"/>
      <c r="H55" s="73"/>
    </row>
    <row r="56" spans="1:8" ht="16.5" thickBot="1" x14ac:dyDescent="0.3">
      <c r="A56" s="63"/>
      <c r="B56" s="14" t="s">
        <v>63</v>
      </c>
      <c r="C56" s="11" t="s">
        <v>13</v>
      </c>
      <c r="D56" s="48">
        <v>0</v>
      </c>
      <c r="E56" s="48">
        <v>0</v>
      </c>
      <c r="F56" s="9">
        <v>0</v>
      </c>
      <c r="G56" s="9"/>
      <c r="H56" s="73"/>
    </row>
    <row r="57" spans="1:8" ht="33" x14ac:dyDescent="0.25">
      <c r="A57" s="17">
        <v>2</v>
      </c>
      <c r="B57" s="13" t="s">
        <v>32</v>
      </c>
      <c r="C57" s="57" t="s">
        <v>15</v>
      </c>
      <c r="D57" s="9" t="s">
        <v>14</v>
      </c>
      <c r="E57" s="9" t="s">
        <v>14</v>
      </c>
      <c r="F57" s="9" t="s">
        <v>14</v>
      </c>
      <c r="G57" s="9"/>
      <c r="H57" s="55">
        <v>10</v>
      </c>
    </row>
    <row r="58" spans="1:8" ht="33" x14ac:dyDescent="0.25">
      <c r="A58" s="17" t="s">
        <v>33</v>
      </c>
      <c r="B58" s="13" t="s">
        <v>34</v>
      </c>
      <c r="C58" s="57" t="s">
        <v>15</v>
      </c>
      <c r="D58" s="9" t="s">
        <v>14</v>
      </c>
      <c r="E58" s="9" t="s">
        <v>14</v>
      </c>
      <c r="F58" s="9" t="s">
        <v>14</v>
      </c>
      <c r="G58" s="9"/>
      <c r="H58" s="55">
        <v>10</v>
      </c>
    </row>
    <row r="59" spans="1:8" ht="33" x14ac:dyDescent="0.25">
      <c r="A59" s="17" t="s">
        <v>35</v>
      </c>
      <c r="B59" s="13" t="s">
        <v>36</v>
      </c>
      <c r="C59" s="57" t="s">
        <v>15</v>
      </c>
      <c r="D59" s="9" t="s">
        <v>14</v>
      </c>
      <c r="E59" s="9" t="s">
        <v>14</v>
      </c>
      <c r="F59" s="9" t="s">
        <v>14</v>
      </c>
      <c r="G59" s="9"/>
      <c r="H59" s="55">
        <v>10</v>
      </c>
    </row>
    <row r="60" spans="1:8" ht="33" x14ac:dyDescent="0.25">
      <c r="A60" s="17" t="s">
        <v>37</v>
      </c>
      <c r="B60" s="13" t="s">
        <v>38</v>
      </c>
      <c r="C60" s="57" t="s">
        <v>15</v>
      </c>
      <c r="D60" s="9" t="s">
        <v>14</v>
      </c>
      <c r="E60" s="9" t="s">
        <v>14</v>
      </c>
      <c r="F60" s="9" t="s">
        <v>14</v>
      </c>
      <c r="G60" s="9"/>
      <c r="H60" s="55">
        <v>10</v>
      </c>
    </row>
    <row r="61" spans="1:8" ht="31.5" x14ac:dyDescent="0.25">
      <c r="A61" s="17" t="s">
        <v>45</v>
      </c>
      <c r="B61" s="39" t="s">
        <v>46</v>
      </c>
      <c r="C61" s="57" t="s">
        <v>15</v>
      </c>
      <c r="D61" s="9" t="s">
        <v>47</v>
      </c>
      <c r="E61" s="9" t="s">
        <v>47</v>
      </c>
      <c r="F61" s="9" t="s">
        <v>47</v>
      </c>
      <c r="G61" s="9"/>
      <c r="H61" s="55">
        <v>10</v>
      </c>
    </row>
    <row r="62" spans="1:8" x14ac:dyDescent="0.25">
      <c r="A62" s="72" t="s">
        <v>39</v>
      </c>
      <c r="B62" s="72"/>
      <c r="C62" s="56"/>
      <c r="D62" s="56"/>
      <c r="E62" s="56"/>
      <c r="F62" s="58"/>
      <c r="G62" s="29">
        <f>SUM(G50:G54)</f>
        <v>40</v>
      </c>
      <c r="H62" s="30">
        <v>100</v>
      </c>
    </row>
  </sheetData>
  <mergeCells count="26">
    <mergeCell ref="A50:A56"/>
    <mergeCell ref="H50:H56"/>
    <mergeCell ref="A62:B62"/>
    <mergeCell ref="H39:H42"/>
    <mergeCell ref="A48:B48"/>
    <mergeCell ref="H6:H16"/>
    <mergeCell ref="A6:A16"/>
    <mergeCell ref="H24:H31"/>
    <mergeCell ref="A24:A31"/>
    <mergeCell ref="A38:C38"/>
    <mergeCell ref="A49:C49"/>
    <mergeCell ref="A5:C5"/>
    <mergeCell ref="A22:F22"/>
    <mergeCell ref="A23:C23"/>
    <mergeCell ref="A37:B37"/>
    <mergeCell ref="A39:A42"/>
    <mergeCell ref="A1:L1"/>
    <mergeCell ref="A2:L2"/>
    <mergeCell ref="A3:A4"/>
    <mergeCell ref="B3:B4"/>
    <mergeCell ref="C3:C4"/>
    <mergeCell ref="D3:E3"/>
    <mergeCell ref="F3:F4"/>
    <mergeCell ref="G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2012-полн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MalyshevaNI</dc:creator>
  <cp:lastModifiedBy>Анатолий Н. Щеблыкин</cp:lastModifiedBy>
  <cp:lastPrinted>2020-01-21T06:30:34Z</cp:lastPrinted>
  <dcterms:created xsi:type="dcterms:W3CDTF">2013-07-22T13:01:52Z</dcterms:created>
  <dcterms:modified xsi:type="dcterms:W3CDTF">2021-01-21T13:06:12Z</dcterms:modified>
</cp:coreProperties>
</file>